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BlueLayouts.org\Mortgage Refinancing Spreadsheet Templates\"/>
    </mc:Choice>
  </mc:AlternateContent>
  <xr:revisionPtr revIDLastSave="0" documentId="13_ncr:1_{2D801E7E-2CA7-4617-9244-C9C8E4F325C8}" xr6:coauthVersionLast="47" xr6:coauthVersionMax="47" xr10:uidLastSave="{00000000-0000-0000-0000-000000000000}"/>
  <bookViews>
    <workbookView xWindow="-108" yWindow="-108" windowWidth="23256" windowHeight="12456" xr2:uid="{7BA760F1-6C60-4A63-A8B2-F3C2F6B80D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 s="1"/>
  <c r="G40" i="1"/>
  <c r="E39" i="1"/>
  <c r="F39" i="1" s="1"/>
  <c r="G39" i="1"/>
  <c r="E18" i="1"/>
  <c r="E19" i="1"/>
  <c r="F19" i="1" s="1"/>
  <c r="E20" i="1"/>
  <c r="F20" i="1" s="1"/>
  <c r="E21" i="1"/>
  <c r="F21" i="1" s="1"/>
  <c r="E22" i="1"/>
  <c r="F22" i="1" s="1"/>
  <c r="E23" i="1"/>
  <c r="E24" i="1"/>
  <c r="F24" i="1" s="1"/>
  <c r="E25" i="1"/>
  <c r="F25" i="1" s="1"/>
  <c r="E26" i="1"/>
  <c r="E27" i="1"/>
  <c r="F27" i="1" s="1"/>
  <c r="E28" i="1"/>
  <c r="F28" i="1" s="1"/>
  <c r="E29" i="1"/>
  <c r="F29" i="1" s="1"/>
  <c r="E30" i="1"/>
  <c r="E31" i="1"/>
  <c r="F31" i="1" s="1"/>
  <c r="E32" i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17" i="1"/>
  <c r="F17" i="1" s="1"/>
  <c r="G38" i="1"/>
  <c r="G37" i="1"/>
  <c r="G36" i="1"/>
  <c r="G35" i="1"/>
  <c r="G34" i="1"/>
  <c r="G33" i="1"/>
  <c r="G32" i="1"/>
  <c r="F32" i="1"/>
  <c r="G31" i="1"/>
  <c r="G30" i="1"/>
  <c r="F30" i="1"/>
  <c r="G29" i="1"/>
  <c r="G28" i="1"/>
  <c r="G27" i="1"/>
  <c r="G26" i="1"/>
  <c r="G25" i="1"/>
  <c r="G24" i="1"/>
  <c r="G23" i="1"/>
  <c r="F23" i="1"/>
  <c r="G22" i="1"/>
  <c r="G21" i="1"/>
  <c r="G20" i="1"/>
  <c r="G19" i="1"/>
  <c r="G18" i="1"/>
  <c r="F18" i="1"/>
  <c r="G17" i="1"/>
  <c r="C8" i="1"/>
  <c r="C5" i="1"/>
  <c r="C14" i="1" s="1"/>
  <c r="F26" i="1" l="1"/>
  <c r="C13" i="1" s="1"/>
</calcChain>
</file>

<file path=xl/sharedStrings.xml><?xml version="1.0" encoding="utf-8"?>
<sst xmlns="http://schemas.openxmlformats.org/spreadsheetml/2006/main" count="17" uniqueCount="17">
  <si>
    <t>Loan amount</t>
  </si>
  <si>
    <t>Annual interest rate</t>
  </si>
  <si>
    <t>Loan period in years</t>
  </si>
  <si>
    <t>Start date of loan</t>
  </si>
  <si>
    <t>Monthly payment</t>
  </si>
  <si>
    <t>Number of payments</t>
  </si>
  <si>
    <t>Total interest</t>
  </si>
  <si>
    <t>Total cost of loan</t>
  </si>
  <si>
    <t>No.</t>
  </si>
  <si>
    <t>Payment
Date</t>
  </si>
  <si>
    <t>Beginning
Balance</t>
  </si>
  <si>
    <t>Payment</t>
  </si>
  <si>
    <t>Principal</t>
  </si>
  <si>
    <t>Interest</t>
  </si>
  <si>
    <t>Ending
Balance</t>
  </si>
  <si>
    <t>Mortgage Refinancing Calculator</t>
  </si>
  <si>
    <t>Compund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</si>
</sst>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[$$-409]* #,##0.00_ ;_-[$$-409]* \-#,##0.00\ ;_-[$$-409]* &quot;-&quot;??_ ;_-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Ebrima"/>
    </font>
    <font>
      <b/>
      <sz val="18"/>
      <color theme="8" tint="-0.499984740745262"/>
      <name val="Ebrima"/>
    </font>
    <font>
      <sz val="10"/>
      <color theme="1"/>
      <name val="Ebrima"/>
    </font>
    <font>
      <sz val="9"/>
      <color theme="1"/>
      <name val="Ebrima"/>
    </font>
    <font>
      <sz val="9"/>
      <color theme="1"/>
      <name val="Calibri"/>
      <family val="2"/>
      <scheme val="minor"/>
    </font>
    <font>
      <b/>
      <sz val="11"/>
      <color theme="7" tint="0.79998168889431442"/>
      <name val="Calibri"/>
      <family val="2"/>
      <scheme val="minor"/>
    </font>
    <font>
      <b/>
      <sz val="11"/>
      <color theme="7" tint="0.79998168889431442"/>
      <name val="Ebrima"/>
    </font>
    <font>
      <b/>
      <sz val="11"/>
      <color theme="0"/>
      <name val="Ebrima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5" fillId="2" borderId="0" xfId="0" applyFont="1" applyFill="1" applyAlignment="1">
      <alignment horizontal="left"/>
    </xf>
    <xf numFmtId="1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4" fontId="5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6" fillId="2" borderId="4" xfId="0" applyFont="1" applyFill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165" fontId="5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165" fontId="4" fillId="0" borderId="5" xfId="0" applyNumberFormat="1" applyFont="1" applyBorder="1"/>
    <xf numFmtId="9" fontId="4" fillId="0" borderId="5" xfId="2" applyFont="1" applyBorder="1"/>
    <xf numFmtId="0" fontId="4" fillId="0" borderId="5" xfId="0" applyFont="1" applyBorder="1"/>
    <xf numFmtId="14" fontId="4" fillId="0" borderId="5" xfId="0" applyNumberFormat="1" applyFont="1" applyBorder="1"/>
    <xf numFmtId="165" fontId="4" fillId="0" borderId="8" xfId="0" applyNumberFormat="1" applyFont="1" applyBorder="1"/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Sheet1!$C$16</c:f>
              <c:strCache>
                <c:ptCount val="1"/>
                <c:pt idx="0">
                  <c:v>Beginning
Balance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Sheet1!$C$17:$C$38</c:f>
              <c:numCache>
                <c:formatCode>_-[$$-409]* #,##0.00_ ;_-[$$-409]* \-#,##0.00\ ;_-[$$-409]* "-"??_ ;_-@_ </c:formatCode>
                <c:ptCount val="22"/>
                <c:pt idx="0">
                  <c:v>837</c:v>
                </c:pt>
                <c:pt idx="1">
                  <c:v>394</c:v>
                </c:pt>
                <c:pt idx="2">
                  <c:v>200</c:v>
                </c:pt>
                <c:pt idx="3">
                  <c:v>429</c:v>
                </c:pt>
                <c:pt idx="4">
                  <c:v>328</c:v>
                </c:pt>
                <c:pt idx="5">
                  <c:v>294</c:v>
                </c:pt>
                <c:pt idx="6">
                  <c:v>667</c:v>
                </c:pt>
                <c:pt idx="7">
                  <c:v>743</c:v>
                </c:pt>
                <c:pt idx="8">
                  <c:v>747</c:v>
                </c:pt>
                <c:pt idx="9">
                  <c:v>389</c:v>
                </c:pt>
                <c:pt idx="10">
                  <c:v>369</c:v>
                </c:pt>
                <c:pt idx="11">
                  <c:v>937</c:v>
                </c:pt>
                <c:pt idx="12">
                  <c:v>3763</c:v>
                </c:pt>
                <c:pt idx="13">
                  <c:v>834</c:v>
                </c:pt>
                <c:pt idx="14">
                  <c:v>244</c:v>
                </c:pt>
                <c:pt idx="15">
                  <c:v>53</c:v>
                </c:pt>
                <c:pt idx="16">
                  <c:v>256</c:v>
                </c:pt>
                <c:pt idx="17">
                  <c:v>284</c:v>
                </c:pt>
                <c:pt idx="18">
                  <c:v>442</c:v>
                </c:pt>
                <c:pt idx="19">
                  <c:v>482</c:v>
                </c:pt>
                <c:pt idx="20">
                  <c:v>573</c:v>
                </c:pt>
                <c:pt idx="21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F-4BC2-A84E-8B5033FE89EC}"/>
            </c:ext>
          </c:extLst>
        </c:ser>
        <c:ser>
          <c:idx val="1"/>
          <c:order val="1"/>
          <c:tx>
            <c:strRef>
              <c:f>Sheet1!$D$16</c:f>
              <c:strCache>
                <c:ptCount val="1"/>
                <c:pt idx="0">
                  <c:v>Payment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Sheet1!$D$17:$D$38</c:f>
              <c:numCache>
                <c:formatCode>_-[$$-409]* #,##0.00_ ;_-[$$-409]* \-#,##0.00\ ;_-[$$-409]* "-"??_ ;_-@_ </c:formatCode>
                <c:ptCount val="22"/>
                <c:pt idx="0">
                  <c:v>100</c:v>
                </c:pt>
                <c:pt idx="1">
                  <c:v>837</c:v>
                </c:pt>
                <c:pt idx="2">
                  <c:v>28976</c:v>
                </c:pt>
                <c:pt idx="3">
                  <c:v>16733</c:v>
                </c:pt>
                <c:pt idx="4">
                  <c:v>6378</c:v>
                </c:pt>
                <c:pt idx="5">
                  <c:v>3872</c:v>
                </c:pt>
                <c:pt idx="6">
                  <c:v>3872</c:v>
                </c:pt>
                <c:pt idx="7">
                  <c:v>1583</c:v>
                </c:pt>
                <c:pt idx="8">
                  <c:v>732</c:v>
                </c:pt>
                <c:pt idx="9">
                  <c:v>672</c:v>
                </c:pt>
                <c:pt idx="10">
                  <c:v>156</c:v>
                </c:pt>
                <c:pt idx="11">
                  <c:v>25</c:v>
                </c:pt>
                <c:pt idx="12">
                  <c:v>268</c:v>
                </c:pt>
                <c:pt idx="13">
                  <c:v>272</c:v>
                </c:pt>
                <c:pt idx="14">
                  <c:v>726</c:v>
                </c:pt>
                <c:pt idx="15">
                  <c:v>133</c:v>
                </c:pt>
                <c:pt idx="16">
                  <c:v>12</c:v>
                </c:pt>
                <c:pt idx="17">
                  <c:v>1223</c:v>
                </c:pt>
                <c:pt idx="18">
                  <c:v>133</c:v>
                </c:pt>
                <c:pt idx="19">
                  <c:v>232</c:v>
                </c:pt>
                <c:pt idx="20">
                  <c:v>133</c:v>
                </c:pt>
                <c:pt idx="21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F-4BC2-A84E-8B5033FE89EC}"/>
            </c:ext>
          </c:extLst>
        </c:ser>
        <c:ser>
          <c:idx val="2"/>
          <c:order val="2"/>
          <c:tx>
            <c:strRef>
              <c:f>Sheet1!$E$16</c:f>
              <c:strCache>
                <c:ptCount val="1"/>
                <c:pt idx="0">
                  <c:v>Principal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Sheet1!$E$17:$E$38</c:f>
              <c:numCache>
                <c:formatCode>_-[$$-409]* #,##0.00_ ;_-[$$-409]* \-#,##0.00\ ;_-[$$-409]* "-"??_ ;_-@_ </c:formatCode>
                <c:ptCount val="22"/>
                <c:pt idx="0">
                  <c:v>6.666666666666667</c:v>
                </c:pt>
                <c:pt idx="1">
                  <c:v>55.8</c:v>
                </c:pt>
                <c:pt idx="2">
                  <c:v>1931.7333333333333</c:v>
                </c:pt>
                <c:pt idx="3">
                  <c:v>1115.5333333333333</c:v>
                </c:pt>
                <c:pt idx="4">
                  <c:v>425.2</c:v>
                </c:pt>
                <c:pt idx="5">
                  <c:v>258.13333333333333</c:v>
                </c:pt>
                <c:pt idx="6">
                  <c:v>258.13333333333333</c:v>
                </c:pt>
                <c:pt idx="7">
                  <c:v>105.53333333333333</c:v>
                </c:pt>
                <c:pt idx="8">
                  <c:v>48.8</c:v>
                </c:pt>
                <c:pt idx="9">
                  <c:v>44.8</c:v>
                </c:pt>
                <c:pt idx="10">
                  <c:v>10.4</c:v>
                </c:pt>
                <c:pt idx="11">
                  <c:v>1.6666666666666667</c:v>
                </c:pt>
                <c:pt idx="12">
                  <c:v>17.866666666666667</c:v>
                </c:pt>
                <c:pt idx="13">
                  <c:v>18.133333333333333</c:v>
                </c:pt>
                <c:pt idx="14">
                  <c:v>48.4</c:v>
                </c:pt>
                <c:pt idx="15">
                  <c:v>8.8666666666666671</c:v>
                </c:pt>
                <c:pt idx="16">
                  <c:v>0.8</c:v>
                </c:pt>
                <c:pt idx="17">
                  <c:v>81.533333333333331</c:v>
                </c:pt>
                <c:pt idx="18">
                  <c:v>8.8666666666666671</c:v>
                </c:pt>
                <c:pt idx="19">
                  <c:v>15.466666666666667</c:v>
                </c:pt>
                <c:pt idx="20">
                  <c:v>8.8666666666666671</c:v>
                </c:pt>
                <c:pt idx="21">
                  <c:v>8.8666666666666671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4F-4BC2-A84E-8B5033FE89EC}"/>
            </c:ext>
          </c:extLst>
        </c:ser>
        <c:ser>
          <c:idx val="3"/>
          <c:order val="3"/>
          <c:tx>
            <c:strRef>
              <c:f>Sheet1!$F$16</c:f>
              <c:strCache>
                <c:ptCount val="1"/>
                <c:pt idx="0">
                  <c:v>Interest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Sheet1!$F$17:$F$38</c:f>
              <c:numCache>
                <c:formatCode>_-[$$-409]* #,##0.00_ ;_-[$$-409]* \-#,##0.00\ ;_-[$$-409]* "-"??_ ;_-@_ </c:formatCode>
                <c:ptCount val="22"/>
                <c:pt idx="0">
                  <c:v>125.55</c:v>
                </c:pt>
                <c:pt idx="1">
                  <c:v>7.0609318996415773</c:v>
                </c:pt>
                <c:pt idx="2">
                  <c:v>0.10353395913859746</c:v>
                </c:pt>
                <c:pt idx="3">
                  <c:v>0.3845694137333413</c:v>
                </c:pt>
                <c:pt idx="4">
                  <c:v>0.77140169332079023</c:v>
                </c:pt>
                <c:pt idx="5">
                  <c:v>1.1389462809917357</c:v>
                </c:pt>
                <c:pt idx="6">
                  <c:v>2.5839359504132231</c:v>
                </c:pt>
                <c:pt idx="7">
                  <c:v>7.040429564118762</c:v>
                </c:pt>
                <c:pt idx="8">
                  <c:v>15.307377049180328</c:v>
                </c:pt>
                <c:pt idx="9">
                  <c:v>8.6830357142857153</c:v>
                </c:pt>
                <c:pt idx="10">
                  <c:v>35.480769230769226</c:v>
                </c:pt>
                <c:pt idx="11">
                  <c:v>562.19999999999993</c:v>
                </c:pt>
                <c:pt idx="12">
                  <c:v>210.61567164179104</c:v>
                </c:pt>
                <c:pt idx="13">
                  <c:v>45.992647058823529</c:v>
                </c:pt>
                <c:pt idx="14">
                  <c:v>5.0413223140495873</c:v>
                </c:pt>
                <c:pt idx="15">
                  <c:v>5.977443609022556</c:v>
                </c:pt>
                <c:pt idx="16">
                  <c:v>320</c:v>
                </c:pt>
                <c:pt idx="17">
                  <c:v>3.4832379394930499</c:v>
                </c:pt>
                <c:pt idx="18">
                  <c:v>49.849624060150376</c:v>
                </c:pt>
                <c:pt idx="19">
                  <c:v>31.163793103448274</c:v>
                </c:pt>
                <c:pt idx="20">
                  <c:v>64.624060150375939</c:v>
                </c:pt>
                <c:pt idx="21">
                  <c:v>31.917293233082706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4F-4BC2-A84E-8B5033FE89EC}"/>
            </c:ext>
          </c:extLst>
        </c:ser>
        <c:ser>
          <c:idx val="4"/>
          <c:order val="4"/>
          <c:tx>
            <c:strRef>
              <c:f>Sheet1!$G$16</c:f>
              <c:strCache>
                <c:ptCount val="1"/>
                <c:pt idx="0">
                  <c:v>Ending
Balance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Sheet1!$G$17:$G$38</c:f>
              <c:numCache>
                <c:formatCode>_-[$$-409]* #,##0.00_ ;_-[$$-409]* \-#,##0.00\ ;_-[$$-409]* "-"??_ ;_-@_ </c:formatCode>
                <c:ptCount val="22"/>
                <c:pt idx="0">
                  <c:v>100</c:v>
                </c:pt>
                <c:pt idx="1">
                  <c:v>418.5</c:v>
                </c:pt>
                <c:pt idx="2">
                  <c:v>9658.6666666666661</c:v>
                </c:pt>
                <c:pt idx="3">
                  <c:v>4183.25</c:v>
                </c:pt>
                <c:pt idx="4">
                  <c:v>1275.5999999999999</c:v>
                </c:pt>
                <c:pt idx="5">
                  <c:v>645.33333333333337</c:v>
                </c:pt>
                <c:pt idx="6">
                  <c:v>553.14285714285711</c:v>
                </c:pt>
                <c:pt idx="7">
                  <c:v>197.875</c:v>
                </c:pt>
                <c:pt idx="8">
                  <c:v>81.333333333333329</c:v>
                </c:pt>
                <c:pt idx="9">
                  <c:v>67.2</c:v>
                </c:pt>
                <c:pt idx="10">
                  <c:v>14.181818181818182</c:v>
                </c:pt>
                <c:pt idx="11">
                  <c:v>2.0833333333333335</c:v>
                </c:pt>
                <c:pt idx="12">
                  <c:v>20.615384615384617</c:v>
                </c:pt>
                <c:pt idx="13">
                  <c:v>19.428571428571427</c:v>
                </c:pt>
                <c:pt idx="14">
                  <c:v>48.4</c:v>
                </c:pt>
                <c:pt idx="15">
                  <c:v>8.3125</c:v>
                </c:pt>
                <c:pt idx="16">
                  <c:v>0.70588235294117652</c:v>
                </c:pt>
                <c:pt idx="17">
                  <c:v>67.944444444444443</c:v>
                </c:pt>
                <c:pt idx="18">
                  <c:v>7</c:v>
                </c:pt>
                <c:pt idx="19">
                  <c:v>11.6</c:v>
                </c:pt>
                <c:pt idx="20">
                  <c:v>6.333333333333333</c:v>
                </c:pt>
                <c:pt idx="21">
                  <c:v>6.0454545454545459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4F-4BC2-A84E-8B5033FE8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19440"/>
        <c:axId val="191716944"/>
      </c:lineChart>
      <c:catAx>
        <c:axId val="191719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91716944"/>
        <c:crosses val="autoZero"/>
        <c:auto val="1"/>
        <c:lblAlgn val="ctr"/>
        <c:lblOffset val="100"/>
        <c:noMultiLvlLbl val="0"/>
      </c:catAx>
      <c:valAx>
        <c:axId val="19171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9171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3</xdr:row>
      <xdr:rowOff>0</xdr:rowOff>
    </xdr:from>
    <xdr:to>
      <xdr:col>6</xdr:col>
      <xdr:colOff>838200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0394BA8-323B-829D-0F1F-75E5941F4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480060</xdr:colOff>
      <xdr:row>0</xdr:row>
      <xdr:rowOff>152400</xdr:rowOff>
    </xdr:from>
    <xdr:to>
      <xdr:col>6</xdr:col>
      <xdr:colOff>815340</xdr:colOff>
      <xdr:row>2</xdr:row>
      <xdr:rowOff>47063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7801EF-A494-4899-9785-F63DF3BFF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52400"/>
          <a:ext cx="1158240" cy="306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297C8-0E68-49F5-B82C-B05D20481F43}">
  <dimension ref="A1:K166"/>
  <sheetViews>
    <sheetView showGridLines="0" tabSelected="1" workbookViewId="0">
      <selection activeCell="L14" sqref="L14"/>
    </sheetView>
  </sheetViews>
  <sheetFormatPr defaultRowHeight="14.4" x14ac:dyDescent="0.3"/>
  <cols>
    <col min="1" max="1" width="7.5546875" customWidth="1"/>
    <col min="2" max="2" width="14.77734375" customWidth="1"/>
    <col min="3" max="3" width="13.6640625" customWidth="1"/>
    <col min="4" max="4" width="12.6640625" customWidth="1"/>
    <col min="5" max="5" width="12.109375" customWidth="1"/>
    <col min="6" max="6" width="12" customWidth="1"/>
    <col min="7" max="7" width="12.33203125" customWidth="1"/>
  </cols>
  <sheetData>
    <row r="1" spans="1:11" ht="16.5" customHeight="1" x14ac:dyDescent="0.4">
      <c r="A1" s="32" t="s">
        <v>15</v>
      </c>
      <c r="B1" s="33"/>
      <c r="C1" s="33"/>
      <c r="D1" s="33"/>
      <c r="E1" s="33"/>
      <c r="F1" s="33"/>
      <c r="G1" s="3"/>
      <c r="H1" s="1"/>
      <c r="I1" s="1"/>
      <c r="J1" s="1"/>
      <c r="K1" s="1"/>
    </row>
    <row r="2" spans="1:11" ht="16.5" customHeight="1" x14ac:dyDescent="0.4">
      <c r="A2" s="34"/>
      <c r="B2" s="35"/>
      <c r="C2" s="35"/>
      <c r="D2" s="35"/>
      <c r="E2" s="35"/>
      <c r="F2" s="35"/>
      <c r="G2" s="4"/>
      <c r="H2" s="1"/>
      <c r="I2" s="1"/>
      <c r="J2" s="1"/>
      <c r="K2" s="1"/>
    </row>
    <row r="3" spans="1:11" ht="16.5" customHeight="1" x14ac:dyDescent="0.4">
      <c r="A3" s="36"/>
      <c r="B3" s="37"/>
      <c r="C3" s="37"/>
      <c r="D3" s="37"/>
      <c r="E3" s="37"/>
      <c r="F3" s="37"/>
      <c r="G3" s="5"/>
      <c r="H3" s="1"/>
      <c r="I3" s="1"/>
      <c r="J3" s="1"/>
      <c r="K3" s="1"/>
    </row>
    <row r="4" spans="1:11" ht="16.8" x14ac:dyDescent="0.4">
      <c r="A4" s="30" t="s">
        <v>16</v>
      </c>
      <c r="B4" s="31"/>
      <c r="C4" s="20">
        <v>15</v>
      </c>
      <c r="D4" s="11"/>
      <c r="E4" s="12"/>
      <c r="F4" s="12"/>
      <c r="G4" s="3"/>
      <c r="H4" s="1"/>
      <c r="I4" s="1"/>
      <c r="J4" s="1"/>
      <c r="K4" s="1"/>
    </row>
    <row r="5" spans="1:11" ht="16.8" x14ac:dyDescent="0.4">
      <c r="A5" s="26" t="s">
        <v>0</v>
      </c>
      <c r="B5" s="27"/>
      <c r="C5" s="21">
        <f>SUM(D17:D38)</f>
        <v>67201</v>
      </c>
      <c r="D5" s="13"/>
      <c r="E5" s="1"/>
      <c r="F5" s="1"/>
      <c r="G5" s="4"/>
      <c r="H5" s="1"/>
      <c r="I5" s="1"/>
      <c r="J5" s="1"/>
      <c r="K5" s="1"/>
    </row>
    <row r="6" spans="1:11" ht="16.8" x14ac:dyDescent="0.4">
      <c r="A6" s="26" t="s">
        <v>1</v>
      </c>
      <c r="B6" s="27"/>
      <c r="C6" s="22">
        <v>8.2900000000000001E-2</v>
      </c>
      <c r="D6" s="13"/>
      <c r="E6" s="1"/>
      <c r="F6" s="1"/>
      <c r="G6" s="4"/>
      <c r="H6" s="1"/>
      <c r="I6" s="1"/>
      <c r="J6" s="1"/>
      <c r="K6" s="1"/>
    </row>
    <row r="7" spans="1:11" ht="16.8" x14ac:dyDescent="0.4">
      <c r="A7" s="26" t="s">
        <v>2</v>
      </c>
      <c r="B7" s="27"/>
      <c r="C7" s="23">
        <v>39</v>
      </c>
      <c r="D7" s="13"/>
      <c r="E7" s="1"/>
      <c r="F7" s="1"/>
      <c r="G7" s="4"/>
      <c r="H7" s="1"/>
      <c r="I7" s="1"/>
      <c r="J7" s="1"/>
      <c r="K7" s="1"/>
    </row>
    <row r="8" spans="1:11" ht="16.8" x14ac:dyDescent="0.4">
      <c r="A8" s="26" t="s">
        <v>3</v>
      </c>
      <c r="B8" s="27"/>
      <c r="C8" s="24">
        <f>B17</f>
        <v>45760</v>
      </c>
      <c r="D8" s="13"/>
      <c r="E8" s="1"/>
      <c r="F8" s="1"/>
      <c r="G8" s="4"/>
      <c r="H8" s="1"/>
      <c r="I8" s="1"/>
      <c r="J8" s="1"/>
      <c r="K8" s="1"/>
    </row>
    <row r="9" spans="1:11" ht="16.8" hidden="1" x14ac:dyDescent="0.4">
      <c r="A9" s="16"/>
      <c r="B9" s="6"/>
      <c r="C9" s="23"/>
      <c r="D9" s="13"/>
      <c r="E9" s="1"/>
      <c r="F9" s="1"/>
      <c r="G9" s="4"/>
      <c r="H9" s="1"/>
      <c r="I9" s="1"/>
      <c r="J9" s="1"/>
      <c r="K9" s="1"/>
    </row>
    <row r="10" spans="1:11" ht="9" hidden="1" customHeight="1" x14ac:dyDescent="0.4">
      <c r="A10" s="16"/>
      <c r="B10" s="6"/>
      <c r="C10" s="23"/>
      <c r="D10" s="13"/>
      <c r="E10" s="1"/>
      <c r="F10" s="1"/>
      <c r="G10" s="4"/>
      <c r="H10" s="1"/>
      <c r="I10" s="1"/>
      <c r="J10" s="1"/>
      <c r="K10" s="1"/>
    </row>
    <row r="11" spans="1:11" ht="16.8" x14ac:dyDescent="0.4">
      <c r="A11" s="26" t="s">
        <v>4</v>
      </c>
      <c r="B11" s="27"/>
      <c r="C11" s="23">
        <v>200</v>
      </c>
      <c r="D11" s="13"/>
      <c r="E11" s="1"/>
      <c r="F11" s="1"/>
      <c r="G11" s="4"/>
      <c r="H11" s="1"/>
      <c r="I11" s="1"/>
      <c r="J11" s="1"/>
      <c r="K11" s="1"/>
    </row>
    <row r="12" spans="1:11" ht="16.8" x14ac:dyDescent="0.4">
      <c r="A12" s="26" t="s">
        <v>5</v>
      </c>
      <c r="B12" s="27"/>
      <c r="C12" s="23">
        <v>22</v>
      </c>
      <c r="D12" s="13"/>
      <c r="E12" s="1"/>
      <c r="F12" s="1"/>
      <c r="G12" s="4"/>
      <c r="H12" s="1"/>
      <c r="I12" s="1"/>
      <c r="J12" s="1"/>
      <c r="K12" s="1"/>
    </row>
    <row r="13" spans="1:11" ht="16.8" x14ac:dyDescent="0.4">
      <c r="A13" s="26" t="s">
        <v>6</v>
      </c>
      <c r="B13" s="27"/>
      <c r="C13" s="21">
        <f>SUM(F17:F38)</f>
        <v>1534.9700238658304</v>
      </c>
      <c r="D13" s="13"/>
      <c r="E13" s="1"/>
      <c r="F13" s="1"/>
      <c r="G13" s="4"/>
      <c r="H13" s="1"/>
      <c r="I13" s="1"/>
      <c r="J13" s="1"/>
      <c r="K13" s="1"/>
    </row>
    <row r="14" spans="1:11" ht="16.8" x14ac:dyDescent="0.4">
      <c r="A14" s="28" t="s">
        <v>7</v>
      </c>
      <c r="B14" s="29"/>
      <c r="C14" s="25">
        <f>D17*C5</f>
        <v>6720100</v>
      </c>
      <c r="D14" s="14"/>
      <c r="E14" s="15"/>
      <c r="F14" s="15"/>
      <c r="G14" s="5"/>
      <c r="H14" s="1"/>
      <c r="I14" s="1"/>
      <c r="J14" s="1"/>
      <c r="K14" s="1"/>
    </row>
    <row r="15" spans="1:11" ht="16.8" x14ac:dyDescent="0.4">
      <c r="A15" s="13"/>
      <c r="B15" s="1"/>
      <c r="C15" s="1"/>
      <c r="D15" s="1"/>
      <c r="E15" s="1"/>
      <c r="F15" s="1"/>
      <c r="G15" s="4"/>
      <c r="H15" s="1"/>
      <c r="I15" s="1"/>
      <c r="J15" s="1"/>
      <c r="K15" s="1"/>
    </row>
    <row r="16" spans="1:11" ht="33.6" x14ac:dyDescent="0.4">
      <c r="A16" s="38" t="s">
        <v>8</v>
      </c>
      <c r="B16" s="39" t="s">
        <v>9</v>
      </c>
      <c r="C16" s="39" t="s">
        <v>10</v>
      </c>
      <c r="D16" s="39" t="s">
        <v>11</v>
      </c>
      <c r="E16" s="39" t="s">
        <v>12</v>
      </c>
      <c r="F16" s="39" t="s">
        <v>13</v>
      </c>
      <c r="G16" s="40" t="s">
        <v>14</v>
      </c>
      <c r="H16" s="2"/>
      <c r="I16" s="1"/>
      <c r="J16" s="1"/>
      <c r="K16" s="1"/>
    </row>
    <row r="17" spans="1:11" ht="16.8" x14ac:dyDescent="0.4">
      <c r="A17" s="17">
        <v>1</v>
      </c>
      <c r="B17" s="7">
        <v>45760</v>
      </c>
      <c r="C17" s="8">
        <v>837</v>
      </c>
      <c r="D17" s="8">
        <v>100</v>
      </c>
      <c r="E17" s="8">
        <f>D17/15</f>
        <v>6.666666666666667</v>
      </c>
      <c r="F17" s="8">
        <f>C17/E17</f>
        <v>125.55</v>
      </c>
      <c r="G17" s="18">
        <f>D17/A17</f>
        <v>100</v>
      </c>
      <c r="H17" s="1"/>
      <c r="I17" s="1"/>
      <c r="J17" s="1"/>
      <c r="K17" s="1"/>
    </row>
    <row r="18" spans="1:11" ht="16.8" x14ac:dyDescent="0.4">
      <c r="A18" s="17">
        <v>2</v>
      </c>
      <c r="B18" s="7">
        <v>45761</v>
      </c>
      <c r="C18" s="8">
        <v>394</v>
      </c>
      <c r="D18" s="8">
        <v>837</v>
      </c>
      <c r="E18" s="8">
        <f t="shared" ref="E18:E40" si="0">D18/15</f>
        <v>55.8</v>
      </c>
      <c r="F18" s="8">
        <f t="shared" ref="F18:F40" si="1">C18/E18</f>
        <v>7.0609318996415773</v>
      </c>
      <c r="G18" s="18">
        <f t="shared" ref="G18:G40" si="2">D18/A18</f>
        <v>418.5</v>
      </c>
      <c r="H18" s="1"/>
      <c r="I18" s="1"/>
      <c r="J18" s="1"/>
      <c r="K18" s="1"/>
    </row>
    <row r="19" spans="1:11" ht="16.8" x14ac:dyDescent="0.4">
      <c r="A19" s="17">
        <v>3</v>
      </c>
      <c r="B19" s="7">
        <v>45762</v>
      </c>
      <c r="C19" s="8">
        <v>200</v>
      </c>
      <c r="D19" s="8">
        <v>28976</v>
      </c>
      <c r="E19" s="8">
        <f t="shared" si="0"/>
        <v>1931.7333333333333</v>
      </c>
      <c r="F19" s="8">
        <f t="shared" si="1"/>
        <v>0.10353395913859746</v>
      </c>
      <c r="G19" s="18">
        <f t="shared" si="2"/>
        <v>9658.6666666666661</v>
      </c>
      <c r="H19" s="1"/>
      <c r="I19" s="1"/>
      <c r="J19" s="1"/>
      <c r="K19" s="1"/>
    </row>
    <row r="20" spans="1:11" ht="16.8" x14ac:dyDescent="0.4">
      <c r="A20" s="17">
        <v>4</v>
      </c>
      <c r="B20" s="7">
        <v>45763</v>
      </c>
      <c r="C20" s="8">
        <v>429</v>
      </c>
      <c r="D20" s="8">
        <v>16733</v>
      </c>
      <c r="E20" s="8">
        <f t="shared" si="0"/>
        <v>1115.5333333333333</v>
      </c>
      <c r="F20" s="8">
        <f t="shared" si="1"/>
        <v>0.3845694137333413</v>
      </c>
      <c r="G20" s="18">
        <f t="shared" si="2"/>
        <v>4183.25</v>
      </c>
      <c r="H20" s="1"/>
      <c r="I20" s="1"/>
      <c r="J20" s="1"/>
      <c r="K20" s="1"/>
    </row>
    <row r="21" spans="1:11" ht="16.8" x14ac:dyDescent="0.4">
      <c r="A21" s="17">
        <v>5</v>
      </c>
      <c r="B21" s="7">
        <v>45764</v>
      </c>
      <c r="C21" s="8">
        <v>328</v>
      </c>
      <c r="D21" s="8">
        <v>6378</v>
      </c>
      <c r="E21" s="8">
        <f t="shared" si="0"/>
        <v>425.2</v>
      </c>
      <c r="F21" s="8">
        <f t="shared" si="1"/>
        <v>0.77140169332079023</v>
      </c>
      <c r="G21" s="18">
        <f t="shared" si="2"/>
        <v>1275.5999999999999</v>
      </c>
      <c r="H21" s="1"/>
      <c r="I21" s="1"/>
      <c r="J21" s="1"/>
      <c r="K21" s="1"/>
    </row>
    <row r="22" spans="1:11" ht="16.8" x14ac:dyDescent="0.4">
      <c r="A22" s="17">
        <v>6</v>
      </c>
      <c r="B22" s="7">
        <v>45765</v>
      </c>
      <c r="C22" s="8">
        <v>294</v>
      </c>
      <c r="D22" s="8">
        <v>3872</v>
      </c>
      <c r="E22" s="8">
        <f t="shared" si="0"/>
        <v>258.13333333333333</v>
      </c>
      <c r="F22" s="8">
        <f t="shared" si="1"/>
        <v>1.1389462809917357</v>
      </c>
      <c r="G22" s="18">
        <f t="shared" si="2"/>
        <v>645.33333333333337</v>
      </c>
      <c r="H22" s="1"/>
      <c r="I22" s="1"/>
      <c r="J22" s="1"/>
      <c r="K22" s="1"/>
    </row>
    <row r="23" spans="1:11" ht="16.8" x14ac:dyDescent="0.4">
      <c r="A23" s="17">
        <v>7</v>
      </c>
      <c r="B23" s="7">
        <v>45766</v>
      </c>
      <c r="C23" s="8">
        <v>667</v>
      </c>
      <c r="D23" s="8">
        <v>3872</v>
      </c>
      <c r="E23" s="8">
        <f t="shared" si="0"/>
        <v>258.13333333333333</v>
      </c>
      <c r="F23" s="8">
        <f t="shared" si="1"/>
        <v>2.5839359504132231</v>
      </c>
      <c r="G23" s="18">
        <f t="shared" si="2"/>
        <v>553.14285714285711</v>
      </c>
      <c r="H23" s="1"/>
      <c r="I23" s="1"/>
      <c r="J23" s="1"/>
      <c r="K23" s="1"/>
    </row>
    <row r="24" spans="1:11" ht="16.8" x14ac:dyDescent="0.4">
      <c r="A24" s="17">
        <v>8</v>
      </c>
      <c r="B24" s="7">
        <v>45767</v>
      </c>
      <c r="C24" s="8">
        <v>743</v>
      </c>
      <c r="D24" s="8">
        <v>1583</v>
      </c>
      <c r="E24" s="8">
        <f t="shared" si="0"/>
        <v>105.53333333333333</v>
      </c>
      <c r="F24" s="8">
        <f t="shared" si="1"/>
        <v>7.040429564118762</v>
      </c>
      <c r="G24" s="18">
        <f t="shared" si="2"/>
        <v>197.875</v>
      </c>
      <c r="H24" s="1"/>
      <c r="I24" s="1"/>
      <c r="J24" s="1"/>
      <c r="K24" s="1"/>
    </row>
    <row r="25" spans="1:11" ht="16.8" x14ac:dyDescent="0.4">
      <c r="A25" s="17">
        <v>9</v>
      </c>
      <c r="B25" s="7">
        <v>45768</v>
      </c>
      <c r="C25" s="8">
        <v>747</v>
      </c>
      <c r="D25" s="8">
        <v>732</v>
      </c>
      <c r="E25" s="8">
        <f t="shared" si="0"/>
        <v>48.8</v>
      </c>
      <c r="F25" s="8">
        <f t="shared" si="1"/>
        <v>15.307377049180328</v>
      </c>
      <c r="G25" s="18">
        <f t="shared" si="2"/>
        <v>81.333333333333329</v>
      </c>
      <c r="H25" s="1"/>
      <c r="I25" s="1"/>
      <c r="J25" s="1"/>
      <c r="K25" s="1"/>
    </row>
    <row r="26" spans="1:11" ht="16.8" x14ac:dyDescent="0.4">
      <c r="A26" s="17">
        <v>10</v>
      </c>
      <c r="B26" s="7">
        <v>45769</v>
      </c>
      <c r="C26" s="8">
        <v>389</v>
      </c>
      <c r="D26" s="8">
        <v>672</v>
      </c>
      <c r="E26" s="8">
        <f t="shared" si="0"/>
        <v>44.8</v>
      </c>
      <c r="F26" s="8">
        <f t="shared" si="1"/>
        <v>8.6830357142857153</v>
      </c>
      <c r="G26" s="18">
        <f t="shared" si="2"/>
        <v>67.2</v>
      </c>
      <c r="H26" s="1"/>
      <c r="I26" s="1"/>
      <c r="J26" s="1"/>
      <c r="K26" s="1"/>
    </row>
    <row r="27" spans="1:11" ht="16.8" x14ac:dyDescent="0.4">
      <c r="A27" s="17">
        <v>11</v>
      </c>
      <c r="B27" s="7">
        <v>45770</v>
      </c>
      <c r="C27" s="8">
        <v>369</v>
      </c>
      <c r="D27" s="8">
        <v>156</v>
      </c>
      <c r="E27" s="8">
        <f t="shared" si="0"/>
        <v>10.4</v>
      </c>
      <c r="F27" s="8">
        <f t="shared" si="1"/>
        <v>35.480769230769226</v>
      </c>
      <c r="G27" s="18">
        <f t="shared" si="2"/>
        <v>14.181818181818182</v>
      </c>
      <c r="H27" s="1"/>
      <c r="I27" s="1"/>
      <c r="J27" s="1"/>
      <c r="K27" s="1"/>
    </row>
    <row r="28" spans="1:11" ht="16.8" x14ac:dyDescent="0.4">
      <c r="A28" s="17">
        <v>12</v>
      </c>
      <c r="B28" s="7">
        <v>45771</v>
      </c>
      <c r="C28" s="8">
        <v>937</v>
      </c>
      <c r="D28" s="8">
        <v>25</v>
      </c>
      <c r="E28" s="8">
        <f t="shared" si="0"/>
        <v>1.6666666666666667</v>
      </c>
      <c r="F28" s="8">
        <f t="shared" si="1"/>
        <v>562.19999999999993</v>
      </c>
      <c r="G28" s="18">
        <f t="shared" si="2"/>
        <v>2.0833333333333335</v>
      </c>
      <c r="H28" s="1"/>
      <c r="I28" s="1"/>
      <c r="J28" s="1"/>
      <c r="K28" s="1"/>
    </row>
    <row r="29" spans="1:11" ht="16.8" x14ac:dyDescent="0.4">
      <c r="A29" s="17">
        <v>13</v>
      </c>
      <c r="B29" s="7">
        <v>45772</v>
      </c>
      <c r="C29" s="8">
        <v>3763</v>
      </c>
      <c r="D29" s="8">
        <v>268</v>
      </c>
      <c r="E29" s="8">
        <f t="shared" si="0"/>
        <v>17.866666666666667</v>
      </c>
      <c r="F29" s="8">
        <f t="shared" si="1"/>
        <v>210.61567164179104</v>
      </c>
      <c r="G29" s="18">
        <f t="shared" si="2"/>
        <v>20.615384615384617</v>
      </c>
      <c r="H29" s="1"/>
      <c r="I29" s="1"/>
      <c r="J29" s="1"/>
      <c r="K29" s="1"/>
    </row>
    <row r="30" spans="1:11" ht="16.8" x14ac:dyDescent="0.4">
      <c r="A30" s="17">
        <v>14</v>
      </c>
      <c r="B30" s="7">
        <v>45773</v>
      </c>
      <c r="C30" s="8">
        <v>834</v>
      </c>
      <c r="D30" s="8">
        <v>272</v>
      </c>
      <c r="E30" s="8">
        <f t="shared" si="0"/>
        <v>18.133333333333333</v>
      </c>
      <c r="F30" s="8">
        <f t="shared" si="1"/>
        <v>45.992647058823529</v>
      </c>
      <c r="G30" s="18">
        <f t="shared" si="2"/>
        <v>19.428571428571427</v>
      </c>
      <c r="H30" s="1"/>
      <c r="I30" s="1"/>
      <c r="J30" s="1"/>
      <c r="K30" s="1"/>
    </row>
    <row r="31" spans="1:11" ht="16.8" x14ac:dyDescent="0.4">
      <c r="A31" s="17">
        <v>15</v>
      </c>
      <c r="B31" s="7">
        <v>45774</v>
      </c>
      <c r="C31" s="8">
        <v>244</v>
      </c>
      <c r="D31" s="8">
        <v>726</v>
      </c>
      <c r="E31" s="8">
        <f t="shared" si="0"/>
        <v>48.4</v>
      </c>
      <c r="F31" s="8">
        <f t="shared" si="1"/>
        <v>5.0413223140495873</v>
      </c>
      <c r="G31" s="18">
        <f t="shared" si="2"/>
        <v>48.4</v>
      </c>
      <c r="H31" s="1"/>
      <c r="I31" s="1"/>
      <c r="J31" s="1"/>
      <c r="K31" s="1"/>
    </row>
    <row r="32" spans="1:11" ht="16.8" x14ac:dyDescent="0.4">
      <c r="A32" s="17">
        <v>16</v>
      </c>
      <c r="B32" s="7">
        <v>45775</v>
      </c>
      <c r="C32" s="8">
        <v>53</v>
      </c>
      <c r="D32" s="8">
        <v>133</v>
      </c>
      <c r="E32" s="8">
        <f t="shared" si="0"/>
        <v>8.8666666666666671</v>
      </c>
      <c r="F32" s="8">
        <f t="shared" si="1"/>
        <v>5.977443609022556</v>
      </c>
      <c r="G32" s="18">
        <f t="shared" si="2"/>
        <v>8.3125</v>
      </c>
      <c r="H32" s="1"/>
      <c r="I32" s="1"/>
      <c r="J32" s="1"/>
      <c r="K32" s="1"/>
    </row>
    <row r="33" spans="1:11" ht="16.8" x14ac:dyDescent="0.4">
      <c r="A33" s="17">
        <v>17</v>
      </c>
      <c r="B33" s="7">
        <v>45776</v>
      </c>
      <c r="C33" s="8">
        <v>256</v>
      </c>
      <c r="D33" s="8">
        <v>12</v>
      </c>
      <c r="E33" s="8">
        <f t="shared" si="0"/>
        <v>0.8</v>
      </c>
      <c r="F33" s="8">
        <f t="shared" si="1"/>
        <v>320</v>
      </c>
      <c r="G33" s="18">
        <f t="shared" si="2"/>
        <v>0.70588235294117652</v>
      </c>
      <c r="H33" s="1"/>
      <c r="I33" s="1"/>
      <c r="J33" s="1"/>
      <c r="K33" s="1"/>
    </row>
    <row r="34" spans="1:11" ht="16.8" x14ac:dyDescent="0.4">
      <c r="A34" s="17">
        <v>18</v>
      </c>
      <c r="B34" s="7">
        <v>45777</v>
      </c>
      <c r="C34" s="8">
        <v>284</v>
      </c>
      <c r="D34" s="8">
        <v>1223</v>
      </c>
      <c r="E34" s="8">
        <f t="shared" si="0"/>
        <v>81.533333333333331</v>
      </c>
      <c r="F34" s="8">
        <f t="shared" si="1"/>
        <v>3.4832379394930499</v>
      </c>
      <c r="G34" s="18">
        <f t="shared" si="2"/>
        <v>67.944444444444443</v>
      </c>
      <c r="H34" s="1"/>
      <c r="I34" s="1"/>
      <c r="J34" s="1"/>
      <c r="K34" s="1"/>
    </row>
    <row r="35" spans="1:11" ht="16.8" x14ac:dyDescent="0.4">
      <c r="A35" s="17">
        <v>19</v>
      </c>
      <c r="B35" s="7">
        <v>45778</v>
      </c>
      <c r="C35" s="8">
        <v>442</v>
      </c>
      <c r="D35" s="8">
        <v>133</v>
      </c>
      <c r="E35" s="8">
        <f t="shared" si="0"/>
        <v>8.8666666666666671</v>
      </c>
      <c r="F35" s="8">
        <f t="shared" si="1"/>
        <v>49.849624060150376</v>
      </c>
      <c r="G35" s="18">
        <f t="shared" si="2"/>
        <v>7</v>
      </c>
      <c r="H35" s="1"/>
      <c r="I35" s="1"/>
      <c r="J35" s="1"/>
      <c r="K35" s="1"/>
    </row>
    <row r="36" spans="1:11" ht="16.8" x14ac:dyDescent="0.4">
      <c r="A36" s="17">
        <v>20</v>
      </c>
      <c r="B36" s="7">
        <v>45779</v>
      </c>
      <c r="C36" s="8">
        <v>482</v>
      </c>
      <c r="D36" s="8">
        <v>232</v>
      </c>
      <c r="E36" s="8">
        <f t="shared" si="0"/>
        <v>15.466666666666667</v>
      </c>
      <c r="F36" s="8">
        <f t="shared" si="1"/>
        <v>31.163793103448274</v>
      </c>
      <c r="G36" s="18">
        <f t="shared" si="2"/>
        <v>11.6</v>
      </c>
      <c r="H36" s="1"/>
      <c r="I36" s="1"/>
      <c r="J36" s="1"/>
      <c r="K36" s="1"/>
    </row>
    <row r="37" spans="1:11" ht="16.8" x14ac:dyDescent="0.4">
      <c r="A37" s="17">
        <v>21</v>
      </c>
      <c r="B37" s="7">
        <v>45780</v>
      </c>
      <c r="C37" s="8">
        <v>573</v>
      </c>
      <c r="D37" s="8">
        <v>133</v>
      </c>
      <c r="E37" s="8">
        <f t="shared" si="0"/>
        <v>8.8666666666666671</v>
      </c>
      <c r="F37" s="8">
        <f t="shared" si="1"/>
        <v>64.624060150375939</v>
      </c>
      <c r="G37" s="18">
        <f t="shared" si="2"/>
        <v>6.333333333333333</v>
      </c>
      <c r="H37" s="1"/>
      <c r="I37" s="1"/>
      <c r="J37" s="1"/>
      <c r="K37" s="1"/>
    </row>
    <row r="38" spans="1:11" ht="16.8" x14ac:dyDescent="0.4">
      <c r="A38" s="17">
        <v>22</v>
      </c>
      <c r="B38" s="7">
        <v>45781</v>
      </c>
      <c r="C38" s="8">
        <v>283</v>
      </c>
      <c r="D38" s="8">
        <v>133</v>
      </c>
      <c r="E38" s="8">
        <f t="shared" si="0"/>
        <v>8.8666666666666671</v>
      </c>
      <c r="F38" s="8">
        <f t="shared" si="1"/>
        <v>31.917293233082706</v>
      </c>
      <c r="G38" s="18">
        <f t="shared" si="2"/>
        <v>6.0454545454545459</v>
      </c>
      <c r="H38" s="1"/>
      <c r="I38" s="1"/>
      <c r="J38" s="1"/>
      <c r="K38" s="1"/>
    </row>
    <row r="39" spans="1:11" ht="16.8" x14ac:dyDescent="0.4">
      <c r="A39" s="17">
        <v>22</v>
      </c>
      <c r="B39" s="7">
        <v>45782</v>
      </c>
      <c r="C39" s="9">
        <v>837</v>
      </c>
      <c r="D39" s="9">
        <v>817</v>
      </c>
      <c r="E39" s="8">
        <f t="shared" si="0"/>
        <v>54.466666666666669</v>
      </c>
      <c r="F39" s="10">
        <f t="shared" si="1"/>
        <v>15.3671970624235</v>
      </c>
      <c r="G39" s="19">
        <f t="shared" si="2"/>
        <v>37.136363636363633</v>
      </c>
      <c r="H39" s="1"/>
      <c r="I39" s="1"/>
      <c r="J39" s="1"/>
      <c r="K39" s="1"/>
    </row>
    <row r="40" spans="1:11" ht="16.8" x14ac:dyDescent="0.4">
      <c r="A40" s="17">
        <v>22</v>
      </c>
      <c r="B40" s="7">
        <v>45783</v>
      </c>
      <c r="C40" s="9">
        <v>173</v>
      </c>
      <c r="D40" s="9">
        <v>4322</v>
      </c>
      <c r="E40" s="8">
        <f t="shared" si="0"/>
        <v>288.13333333333333</v>
      </c>
      <c r="F40" s="10">
        <f t="shared" si="1"/>
        <v>0.60041647385469687</v>
      </c>
      <c r="G40" s="19">
        <f t="shared" si="2"/>
        <v>196.45454545454547</v>
      </c>
      <c r="H40" s="1"/>
      <c r="I40" s="1"/>
      <c r="J40" s="1"/>
      <c r="K40" s="1"/>
    </row>
    <row r="41" spans="1:11" ht="16.8" x14ac:dyDescent="0.4">
      <c r="A41" s="14"/>
      <c r="B41" s="15"/>
      <c r="C41" s="15"/>
      <c r="D41" s="15"/>
      <c r="E41" s="15"/>
      <c r="F41" s="15"/>
      <c r="G41" s="5"/>
      <c r="H41" s="1"/>
      <c r="I41" s="1"/>
      <c r="J41" s="1"/>
      <c r="K41" s="1"/>
    </row>
    <row r="42" spans="1:11" ht="16.8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6.8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6.8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6.8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6.8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6.8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8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8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8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8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8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8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8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8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8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8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8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8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8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8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8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8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8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8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8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8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8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8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8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8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8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6.8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6.8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6.8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6.8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6.8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6.8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6.8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6.8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6.8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6.8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6.8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6.8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6.8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6.8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6.8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6.8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6.8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6.8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6.8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6.8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6.8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6.8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6.8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6.8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6.8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6.8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6.8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6.8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6.8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6.8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6.8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6.8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6.8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6.8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6.8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6.8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6.8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6.8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6.8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6.8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6.8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6.8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6.8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6.8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6.8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6.8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6.8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6.8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6.8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6.8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6.8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6.8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6.8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6.8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6.8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6.8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6.8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6.8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6.8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6.8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6.8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6.8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6.8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6.8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6.8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6.8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6.8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6.8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6.8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6.8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6.8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6.8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6.8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6.8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6.8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6.8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6.8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6.8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6.8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6.8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6.8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6.8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6.8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6.8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6.8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6.8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6.8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6.8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6.8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6.8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6.8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6.8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6.8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6.8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mergeCells count="10">
    <mergeCell ref="A12:B12"/>
    <mergeCell ref="A13:B13"/>
    <mergeCell ref="A14:B14"/>
    <mergeCell ref="A1:F3"/>
    <mergeCell ref="A4:B4"/>
    <mergeCell ref="A5:B5"/>
    <mergeCell ref="A6:B6"/>
    <mergeCell ref="A7:B7"/>
    <mergeCell ref="A8:B8"/>
    <mergeCell ref="A11:B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2022-11-05T10:56:20Z</cp:lastPrinted>
  <dcterms:created xsi:type="dcterms:W3CDTF">2022-11-01T14:10:21Z</dcterms:created>
  <dcterms:modified xsi:type="dcterms:W3CDTF">2022-11-05T10:58:41Z</dcterms:modified>
</cp:coreProperties>
</file>